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4A7A5229-62E2-4612-951C-B54C8371C9FD}" xr6:coauthVersionLast="47" xr6:coauthVersionMax="47" xr10:uidLastSave="{00000000-0000-0000-0000-000000000000}"/>
  <bookViews>
    <workbookView xWindow="23880" yWindow="2625" windowWidth="24240" windowHeight="13020" xr2:uid="{00000000-000D-0000-FFFF-FFFF00000000}"/>
  </bookViews>
  <sheets>
    <sheet name="MESAİ DIŞI" sheetId="9" r:id="rId1"/>
    <sheet name="MESAİ İÇİ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8" i="9" l="1"/>
  <c r="J22" i="9"/>
  <c r="J21" i="9"/>
  <c r="G16" i="9"/>
  <c r="I15" i="9"/>
  <c r="N15" i="9" s="1"/>
  <c r="I14" i="9"/>
  <c r="L14" i="9" s="1"/>
  <c r="I13" i="9"/>
  <c r="N13" i="9" s="1"/>
  <c r="I12" i="9"/>
  <c r="J12" i="9" s="1"/>
  <c r="I11" i="9"/>
  <c r="L11" i="9" s="1"/>
  <c r="I6" i="9"/>
  <c r="N6" i="9" s="1"/>
  <c r="O5" i="9"/>
  <c r="I6" i="10"/>
  <c r="H6" i="10"/>
  <c r="M6" i="9" l="1"/>
  <c r="M11" i="9"/>
  <c r="M13" i="9"/>
  <c r="M14" i="9"/>
  <c r="J6" i="9"/>
  <c r="J11" i="9"/>
  <c r="N11" i="9"/>
  <c r="N12" i="9"/>
  <c r="J13" i="9"/>
  <c r="J14" i="9"/>
  <c r="N14" i="9"/>
  <c r="J15" i="9"/>
  <c r="I16" i="9"/>
  <c r="K6" i="9"/>
  <c r="K11" i="9"/>
  <c r="J23" i="9" s="1"/>
  <c r="O11" i="9"/>
  <c r="K12" i="9"/>
  <c r="K13" i="9"/>
  <c r="J24" i="9" s="1"/>
  <c r="K14" i="9"/>
  <c r="J25" i="9" s="1"/>
  <c r="K15" i="9"/>
  <c r="J26" i="9" s="1"/>
  <c r="H6" i="9"/>
  <c r="L6" i="9"/>
  <c r="H11" i="9"/>
  <c r="H12" i="9"/>
  <c r="L12" i="9"/>
  <c r="H13" i="9"/>
  <c r="L13" i="9"/>
  <c r="O13" i="9" s="1"/>
  <c r="H14" i="9"/>
  <c r="H15" i="9"/>
  <c r="L15" i="9"/>
  <c r="M12" i="9"/>
  <c r="M15" i="9"/>
  <c r="K6" i="10"/>
  <c r="N16" i="9" l="1"/>
  <c r="O15" i="9"/>
  <c r="O12" i="9"/>
  <c r="O14" i="9"/>
  <c r="J16" i="9"/>
  <c r="L16" i="9"/>
  <c r="O6" i="9"/>
  <c r="H16" i="9"/>
  <c r="K16" i="9"/>
  <c r="J20" i="9" s="1"/>
  <c r="J28" i="9" s="1"/>
  <c r="M16" i="9"/>
  <c r="N6" i="10"/>
  <c r="L6" i="10"/>
  <c r="M6" i="10"/>
  <c r="J6" i="10"/>
  <c r="O16" i="9" l="1"/>
  <c r="N24" i="9"/>
  <c r="N25" i="9"/>
  <c r="N23" i="9"/>
  <c r="N21" i="9"/>
  <c r="N27" i="9"/>
  <c r="N26" i="9"/>
  <c r="N22" i="9"/>
  <c r="N20" i="9"/>
  <c r="O6" i="10"/>
  <c r="O5" i="10"/>
  <c r="N28" i="9" l="1"/>
  <c r="O28" i="10"/>
  <c r="J22" i="10"/>
  <c r="J21" i="10"/>
  <c r="G16" i="10"/>
  <c r="L15" i="10"/>
  <c r="J15" i="10"/>
  <c r="I15" i="10"/>
  <c r="M15" i="10" s="1"/>
  <c r="H15" i="10"/>
  <c r="N14" i="10"/>
  <c r="L14" i="10"/>
  <c r="I14" i="10"/>
  <c r="M14" i="10" s="1"/>
  <c r="I13" i="10"/>
  <c r="M13" i="10" s="1"/>
  <c r="I12" i="10"/>
  <c r="M12" i="10" s="1"/>
  <c r="N11" i="10"/>
  <c r="L11" i="10"/>
  <c r="I11" i="10"/>
  <c r="M11" i="10" s="1"/>
  <c r="H11" i="10"/>
  <c r="H14" i="10" l="1"/>
  <c r="N15" i="10"/>
  <c r="N13" i="10"/>
  <c r="J11" i="10"/>
  <c r="H13" i="10"/>
  <c r="J12" i="10"/>
  <c r="L12" i="10"/>
  <c r="L16" i="10" s="1"/>
  <c r="J13" i="10"/>
  <c r="H12" i="10"/>
  <c r="N12" i="10"/>
  <c r="L13" i="10"/>
  <c r="J14" i="10"/>
  <c r="I16" i="10"/>
  <c r="K11" i="10"/>
  <c r="J23" i="10" s="1"/>
  <c r="K12" i="10"/>
  <c r="K13" i="10"/>
  <c r="J24" i="10" s="1"/>
  <c r="K14" i="10"/>
  <c r="J25" i="10" s="1"/>
  <c r="K15" i="10"/>
  <c r="J26" i="10" s="1"/>
  <c r="N16" i="10" l="1"/>
  <c r="O15" i="10"/>
  <c r="O13" i="10"/>
  <c r="O12" i="10"/>
  <c r="O11" i="10"/>
  <c r="M16" i="10"/>
  <c r="J16" i="10"/>
  <c r="H16" i="10"/>
  <c r="O14" i="10"/>
  <c r="K16" i="10"/>
  <c r="J20" i="10" s="1"/>
  <c r="J28" i="10" s="1"/>
  <c r="O16" i="10" l="1"/>
  <c r="N23" i="10" s="1"/>
  <c r="N26" i="10" l="1"/>
  <c r="N25" i="10"/>
  <c r="N20" i="10"/>
  <c r="N27" i="10"/>
  <c r="N22" i="10"/>
  <c r="N21" i="10"/>
  <c r="N24" i="10"/>
  <c r="N28" i="10" l="1"/>
</calcChain>
</file>

<file path=xl/sharedStrings.xml><?xml version="1.0" encoding="utf-8"?>
<sst xmlns="http://schemas.openxmlformats.org/spreadsheetml/2006/main" count="88" uniqueCount="43">
  <si>
    <t>SIRA NO</t>
  </si>
  <si>
    <t>ALINAN DEKONTUN</t>
  </si>
  <si>
    <t>ÜCRET YATIRAN FİRMA VEYA KİŞİ ADI</t>
  </si>
  <si>
    <t>YATIRILAN ÜCRET TUTARI</t>
  </si>
  <si>
    <t>KDV TUTARI</t>
  </si>
  <si>
    <t>KDV SİZ TUTAR</t>
  </si>
  <si>
    <t>BİRİM MAL HİZM. PAYI</t>
  </si>
  <si>
    <t>TARİHİ</t>
  </si>
  <si>
    <t>NO</t>
  </si>
  <si>
    <t>TOPLAM</t>
  </si>
  <si>
    <t>ÖĞRETİM ELEMANLARI BİREYSEL KATKI PUANI</t>
  </si>
  <si>
    <t>Proje Yürütücüsünün</t>
  </si>
  <si>
    <t>BİRİM ADI</t>
  </si>
  <si>
    <t>TUTAR</t>
  </si>
  <si>
    <t>UNVANI</t>
  </si>
  <si>
    <t>ADI SOYADI</t>
  </si>
  <si>
    <t>KATKI ORANI PUANI</t>
  </si>
  <si>
    <t>ÖDENECEK TUTAR</t>
  </si>
  <si>
    <t>Adı Soyadı:</t>
  </si>
  <si>
    <t>Tarih:</t>
  </si>
  <si>
    <t xml:space="preserve">MESAİ İÇİ </t>
  </si>
  <si>
    <t>MESAİ DIŞI</t>
  </si>
  <si>
    <t>İlgili Fakülte/Enstitü/Yüksekokul</t>
  </si>
  <si>
    <t>Ön Yazı Dekan/ Müdür Tarafından İmzalanacak</t>
  </si>
  <si>
    <t>ÜNİVERSİTE PAYI</t>
  </si>
  <si>
    <t>ÖĞRETİM ELEMANI</t>
  </si>
  <si>
    <t>EK ÖDEME PUAN %</t>
  </si>
  <si>
    <t>x</t>
  </si>
  <si>
    <t>YAPILAN İŞİN AÇIKLAMASI</t>
  </si>
  <si>
    <t>00.DSİ.FR.01</t>
  </si>
  <si>
    <t>BİRİME KALAN MAL VE HİZMET PAYI</t>
  </si>
  <si>
    <t>HAZİNE(%1) VE BAP(%10) PAYI</t>
  </si>
  <si>
    <t>YÖNETİCİ PAYI</t>
  </si>
  <si>
    <t xml:space="preserve">          </t>
  </si>
  <si>
    <t xml:space="preserve">İmzası: </t>
  </si>
  <si>
    <r>
      <t>MÜHENDİSLİK FAKÜLTESİ  (</t>
    </r>
    <r>
      <rPr>
        <b/>
        <i/>
        <sz val="10"/>
        <color theme="1"/>
        <rFont val="Calibri"/>
        <family val="2"/>
        <charset val="162"/>
        <scheme val="minor"/>
      </rPr>
      <t>GELİR GETİRİCİ FALİYET CETVELİ  / B  PUANI )</t>
    </r>
    <r>
      <rPr>
        <sz val="11"/>
        <color theme="1"/>
        <rFont val="Calibri"/>
        <family val="2"/>
        <charset val="162"/>
        <scheme val="minor"/>
      </rPr>
      <t>BİREYSEL  ORANLI DÖNER SERMAYE ÜCRET DAĞITIM LİSTESİ-2</t>
    </r>
  </si>
  <si>
    <t xml:space="preserve">İŞLETME </t>
  </si>
  <si>
    <t>PAYI</t>
  </si>
  <si>
    <t>MÜHENDİSİK FAKÜLTESİ</t>
  </si>
  <si>
    <t xml:space="preserve">Danışmanlık </t>
  </si>
  <si>
    <t>2547 SAYILI KANUNUN 58.MADDESİ K BENDİ İLE,  EK ÖDEME YÖNETMELİĞİ UYARINCA (BİREYSEL GELİR GETİRİCİ FALİYET CETVELİ/ B   PUANI)</t>
  </si>
  <si>
    <t>XX FİRMASI</t>
  </si>
  <si>
    <t>ATÖLYE, LABARATUVAR Ve DİĞER İMKANLAR KULLANILMAMIŞTIR. 1 PUAN=1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</si>
</sst>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T_L_-;\-* #,##0.00\ _T_L_-;_-* &quot;-&quot;??\ _T_L_-;_-@_-"/>
    <numFmt numFmtId="165" formatCode="0.0%"/>
    <numFmt numFmtId="166" formatCode="#,##0.00_ ;\-#,##0.00\ 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1">
    <xf numFmtId="0" fontId="0" fillId="0" borderId="0" xfId="0"/>
    <xf numFmtId="164" fontId="2" fillId="0" borderId="25" xfId="1" applyFont="1" applyBorder="1"/>
    <xf numFmtId="164" fontId="2" fillId="2" borderId="25" xfId="1" applyFont="1" applyFill="1" applyBorder="1"/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Border="1"/>
    <xf numFmtId="0" fontId="2" fillId="0" borderId="3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Border="1" applyAlignment="1"/>
    <xf numFmtId="10" fontId="3" fillId="0" borderId="0" xfId="0" applyNumberFormat="1" applyFont="1" applyBorder="1"/>
    <xf numFmtId="164" fontId="4" fillId="0" borderId="5" xfId="1" applyFont="1" applyBorder="1"/>
    <xf numFmtId="0" fontId="2" fillId="0" borderId="36" xfId="0" applyFont="1" applyBorder="1"/>
    <xf numFmtId="0" fontId="2" fillId="0" borderId="37" xfId="0" applyFont="1" applyBorder="1"/>
    <xf numFmtId="0" fontId="13" fillId="2" borderId="0" xfId="0" applyFont="1" applyFill="1" applyBorder="1" applyAlignment="1"/>
    <xf numFmtId="0" fontId="2" fillId="0" borderId="5" xfId="0" applyFont="1" applyBorder="1" applyAlignment="1">
      <alignment horizontal="center"/>
    </xf>
    <xf numFmtId="0" fontId="0" fillId="0" borderId="0" xfId="0" applyBorder="1"/>
    <xf numFmtId="0" fontId="12" fillId="0" borderId="0" xfId="0" applyFont="1"/>
    <xf numFmtId="164" fontId="12" fillId="4" borderId="19" xfId="1" applyFont="1" applyFill="1" applyBorder="1"/>
    <xf numFmtId="164" fontId="3" fillId="3" borderId="19" xfId="0" applyNumberFormat="1" applyFont="1" applyFill="1" applyBorder="1"/>
    <xf numFmtId="164" fontId="2" fillId="0" borderId="5" xfId="0" applyNumberFormat="1" applyFont="1" applyBorder="1" applyAlignment="1">
      <alignment horizontal="center"/>
    </xf>
    <xf numFmtId="164" fontId="2" fillId="2" borderId="44" xfId="1" applyFont="1" applyFill="1" applyBorder="1"/>
    <xf numFmtId="164" fontId="3" fillId="0" borderId="0" xfId="0" applyNumberFormat="1" applyFont="1" applyBorder="1" applyAlignment="1">
      <alignment horizontal="center"/>
    </xf>
    <xf numFmtId="164" fontId="3" fillId="0" borderId="25" xfId="1" applyFont="1" applyFill="1" applyBorder="1"/>
    <xf numFmtId="0" fontId="2" fillId="0" borderId="42" xfId="0" applyFont="1" applyFill="1" applyBorder="1"/>
    <xf numFmtId="0" fontId="6" fillId="0" borderId="2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/>
    <xf numFmtId="0" fontId="8" fillId="0" borderId="26" xfId="0" applyFont="1" applyFill="1" applyBorder="1" applyAlignment="1">
      <alignment horizontal="center"/>
    </xf>
    <xf numFmtId="164" fontId="3" fillId="0" borderId="26" xfId="1" applyFont="1" applyFill="1" applyBorder="1" applyAlignment="1">
      <alignment horizontal="center"/>
    </xf>
    <xf numFmtId="164" fontId="3" fillId="0" borderId="26" xfId="1" applyFont="1" applyFill="1" applyBorder="1"/>
    <xf numFmtId="0" fontId="2" fillId="0" borderId="33" xfId="0" applyFont="1" applyFill="1" applyBorder="1" applyAlignment="1">
      <alignment horizontal="center" vertical="center" wrapText="1"/>
    </xf>
    <xf numFmtId="0" fontId="2" fillId="0" borderId="22" xfId="0" applyFont="1" applyFill="1" applyBorder="1"/>
    <xf numFmtId="0" fontId="2" fillId="0" borderId="34" xfId="0" applyFont="1" applyFill="1" applyBorder="1"/>
    <xf numFmtId="0" fontId="6" fillId="0" borderId="38" xfId="0" applyFont="1" applyFill="1" applyBorder="1" applyAlignment="1">
      <alignment horizontal="center"/>
    </xf>
    <xf numFmtId="0" fontId="14" fillId="2" borderId="0" xfId="0" applyFont="1" applyFill="1" applyBorder="1" applyAlignment="1"/>
    <xf numFmtId="0" fontId="16" fillId="2" borderId="23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 vertical="center"/>
    </xf>
    <xf numFmtId="164" fontId="10" fillId="2" borderId="25" xfId="1" applyFont="1" applyFill="1" applyBorder="1" applyAlignment="1"/>
    <xf numFmtId="164" fontId="12" fillId="4" borderId="29" xfId="1" applyFont="1" applyFill="1" applyBorder="1" applyAlignment="1"/>
    <xf numFmtId="0" fontId="15" fillId="3" borderId="32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3" fillId="3" borderId="32" xfId="0" applyFont="1" applyFill="1" applyBorder="1" applyAlignment="1">
      <alignment horizontal="center"/>
    </xf>
    <xf numFmtId="164" fontId="2" fillId="2" borderId="50" xfId="1" applyFont="1" applyFill="1" applyBorder="1"/>
    <xf numFmtId="164" fontId="2" fillId="2" borderId="42" xfId="1" applyFont="1" applyFill="1" applyBorder="1"/>
    <xf numFmtId="164" fontId="2" fillId="0" borderId="50" xfId="0" applyNumberFormat="1" applyFont="1" applyBorder="1" applyAlignment="1"/>
    <xf numFmtId="0" fontId="3" fillId="3" borderId="5" xfId="0" applyFont="1" applyFill="1" applyBorder="1" applyAlignment="1">
      <alignment vertical="center"/>
    </xf>
    <xf numFmtId="0" fontId="9" fillId="2" borderId="9" xfId="0" applyFont="1" applyFill="1" applyBorder="1" applyAlignment="1"/>
    <xf numFmtId="0" fontId="9" fillId="2" borderId="16" xfId="0" applyFont="1" applyFill="1" applyBorder="1" applyAlignment="1"/>
    <xf numFmtId="164" fontId="3" fillId="3" borderId="29" xfId="0" applyNumberFormat="1" applyFont="1" applyFill="1" applyBorder="1" applyAlignment="1"/>
    <xf numFmtId="164" fontId="3" fillId="0" borderId="26" xfId="1" applyFont="1" applyBorder="1" applyAlignment="1"/>
    <xf numFmtId="164" fontId="3" fillId="0" borderId="35" xfId="1" applyFont="1" applyBorder="1" applyAlignment="1"/>
    <xf numFmtId="164" fontId="2" fillId="0" borderId="25" xfId="1" applyFont="1" applyBorder="1" applyAlignment="1">
      <alignment horizontal="center"/>
    </xf>
    <xf numFmtId="164" fontId="2" fillId="0" borderId="24" xfId="1" applyFont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2" fillId="0" borderId="33" xfId="1" applyFont="1" applyBorder="1" applyAlignment="1">
      <alignment horizontal="center"/>
    </xf>
    <xf numFmtId="164" fontId="3" fillId="3" borderId="19" xfId="0" applyNumberFormat="1" applyFont="1" applyFill="1" applyBorder="1" applyAlignment="1"/>
    <xf numFmtId="164" fontId="12" fillId="3" borderId="19" xfId="0" applyNumberFormat="1" applyFont="1" applyFill="1" applyBorder="1" applyAlignment="1"/>
    <xf numFmtId="0" fontId="2" fillId="2" borderId="6" xfId="0" applyFont="1" applyFill="1" applyBorder="1" applyAlignment="1">
      <alignment horizontal="center" vertical="center" wrapText="1"/>
    </xf>
    <xf numFmtId="14" fontId="5" fillId="2" borderId="9" xfId="0" applyNumberFormat="1" applyFont="1" applyFill="1" applyBorder="1"/>
    <xf numFmtId="0" fontId="2" fillId="2" borderId="41" xfId="0" applyFont="1" applyFill="1" applyBorder="1"/>
    <xf numFmtId="164" fontId="3" fillId="2" borderId="25" xfId="1" applyFont="1" applyFill="1" applyBorder="1"/>
    <xf numFmtId="164" fontId="2" fillId="2" borderId="25" xfId="1" applyFont="1" applyFill="1" applyBorder="1" applyAlignment="1">
      <alignment horizontal="center"/>
    </xf>
    <xf numFmtId="166" fontId="2" fillId="2" borderId="25" xfId="1" applyNumberFormat="1" applyFont="1" applyFill="1" applyBorder="1" applyAlignment="1">
      <alignment horizontal="center"/>
    </xf>
    <xf numFmtId="164" fontId="2" fillId="2" borderId="24" xfId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14" fontId="5" fillId="2" borderId="16" xfId="0" applyNumberFormat="1" applyFont="1" applyFill="1" applyBorder="1"/>
    <xf numFmtId="0" fontId="2" fillId="2" borderId="42" xfId="0" applyFont="1" applyFill="1" applyBorder="1"/>
    <xf numFmtId="0" fontId="6" fillId="2" borderId="26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6" fillId="0" borderId="0" xfId="0" applyFont="1"/>
    <xf numFmtId="0" fontId="8" fillId="3" borderId="19" xfId="0" applyFont="1" applyFill="1" applyBorder="1" applyAlignment="1">
      <alignment horizontal="center" vertical="center"/>
    </xf>
    <xf numFmtId="1" fontId="8" fillId="3" borderId="23" xfId="0" applyNumberFormat="1" applyFont="1" applyFill="1" applyBorder="1" applyAlignment="1">
      <alignment horizontal="center" vertical="center"/>
    </xf>
    <xf numFmtId="9" fontId="8" fillId="3" borderId="23" xfId="0" applyNumberFormat="1" applyFont="1" applyFill="1" applyBorder="1" applyAlignment="1">
      <alignment horizontal="center" vertical="center"/>
    </xf>
    <xf numFmtId="165" fontId="6" fillId="0" borderId="0" xfId="0" applyNumberFormat="1" applyFont="1"/>
    <xf numFmtId="9" fontId="8" fillId="3" borderId="17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/>
    <xf numFmtId="164" fontId="2" fillId="2" borderId="16" xfId="1" applyFont="1" applyFill="1" applyBorder="1" applyAlignment="1"/>
    <xf numFmtId="164" fontId="2" fillId="2" borderId="22" xfId="1" applyFont="1" applyFill="1" applyBorder="1" applyAlignment="1"/>
    <xf numFmtId="9" fontId="4" fillId="3" borderId="19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/>
    <xf numFmtId="10" fontId="2" fillId="2" borderId="26" xfId="2" applyNumberFormat="1" applyFont="1" applyFill="1" applyBorder="1"/>
    <xf numFmtId="10" fontId="3" fillId="3" borderId="19" xfId="0" applyNumberFormat="1" applyFont="1" applyFill="1" applyBorder="1"/>
    <xf numFmtId="0" fontId="5" fillId="2" borderId="26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9" fillId="2" borderId="51" xfId="0" applyFont="1" applyFill="1" applyBorder="1" applyAlignment="1"/>
    <xf numFmtId="164" fontId="2" fillId="2" borderId="25" xfId="1" applyFont="1" applyFill="1" applyBorder="1" applyAlignment="1">
      <alignment horizontal="right"/>
    </xf>
    <xf numFmtId="164" fontId="2" fillId="0" borderId="25" xfId="1" applyFont="1" applyBorder="1" applyAlignment="1">
      <alignment horizontal="right"/>
    </xf>
    <xf numFmtId="164" fontId="3" fillId="3" borderId="19" xfId="0" applyNumberFormat="1" applyFont="1" applyFill="1" applyBorder="1" applyAlignment="1">
      <alignment horizontal="right"/>
    </xf>
    <xf numFmtId="164" fontId="2" fillId="0" borderId="16" xfId="1" applyFont="1" applyBorder="1" applyAlignment="1"/>
    <xf numFmtId="164" fontId="2" fillId="0" borderId="22" xfId="1" applyFont="1" applyBorder="1" applyAlignment="1"/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9" fillId="2" borderId="11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/>
    </xf>
    <xf numFmtId="164" fontId="3" fillId="3" borderId="27" xfId="0" applyNumberFormat="1" applyFont="1" applyFill="1" applyBorder="1" applyAlignment="1">
      <alignment horizontal="center"/>
    </xf>
    <xf numFmtId="164" fontId="3" fillId="3" borderId="28" xfId="0" applyNumberFormat="1" applyFont="1" applyFill="1" applyBorder="1" applyAlignment="1">
      <alignment horizontal="center"/>
    </xf>
    <xf numFmtId="164" fontId="3" fillId="3" borderId="29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14" fontId="5" fillId="2" borderId="14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right" vertical="center" wrapText="1"/>
    </xf>
    <xf numFmtId="0" fontId="3" fillId="3" borderId="28" xfId="0" applyFont="1" applyFill="1" applyBorder="1" applyAlignment="1">
      <alignment horizontal="right" vertical="center" wrapText="1"/>
    </xf>
    <xf numFmtId="0" fontId="3" fillId="3" borderId="37" xfId="0" applyFont="1" applyFill="1" applyBorder="1" applyAlignment="1">
      <alignment horizontal="right" vertical="center" wrapText="1"/>
    </xf>
    <xf numFmtId="0" fontId="3" fillId="3" borderId="29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6" xfId="0" applyFont="1" applyBorder="1" applyAlignment="1">
      <alignment horizontal="left"/>
    </xf>
    <xf numFmtId="0" fontId="3" fillId="0" borderId="47" xfId="0" applyFont="1" applyBorder="1" applyAlignment="1">
      <alignment horizontal="left"/>
    </xf>
    <xf numFmtId="0" fontId="3" fillId="3" borderId="27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/>
    </xf>
    <xf numFmtId="0" fontId="9" fillId="2" borderId="44" xfId="0" applyFont="1" applyFill="1" applyBorder="1" applyAlignment="1">
      <alignment horizontal="left"/>
    </xf>
    <xf numFmtId="0" fontId="14" fillId="2" borderId="36" xfId="0" applyFont="1" applyFill="1" applyBorder="1" applyAlignment="1">
      <alignment horizontal="center"/>
    </xf>
    <xf numFmtId="0" fontId="14" fillId="2" borderId="37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3" fillId="0" borderId="37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3" fillId="0" borderId="37" xfId="0" applyNumberFormat="1" applyFont="1" applyBorder="1" applyAlignment="1">
      <alignment horizontal="center"/>
    </xf>
    <xf numFmtId="0" fontId="9" fillId="2" borderId="33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right"/>
    </xf>
    <xf numFmtId="0" fontId="3" fillId="3" borderId="40" xfId="0" applyFont="1" applyFill="1" applyBorder="1" applyAlignment="1">
      <alignment horizontal="right"/>
    </xf>
    <xf numFmtId="0" fontId="3" fillId="3" borderId="31" xfId="0" applyFont="1" applyFill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4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164" fontId="2" fillId="0" borderId="29" xfId="0" applyNumberFormat="1" applyFont="1" applyBorder="1" applyAlignment="1">
      <alignment horizontal="left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zoomScale="85" zoomScaleNormal="85" workbookViewId="0">
      <selection activeCell="N6" sqref="N6"/>
    </sheetView>
  </sheetViews>
  <sheetFormatPr defaultRowHeight="15" x14ac:dyDescent="0.25"/>
  <cols>
    <col min="1" max="1" width="4.28515625" customWidth="1"/>
    <col min="2" max="2" width="8.7109375" customWidth="1"/>
    <col min="3" max="3" width="3.140625" customWidth="1"/>
    <col min="4" max="4" width="10.42578125" customWidth="1"/>
    <col min="5" max="5" width="13.28515625" customWidth="1"/>
    <col min="6" max="6" width="12.5703125" customWidth="1"/>
    <col min="7" max="7" width="16" customWidth="1"/>
    <col min="8" max="8" width="12.7109375" customWidth="1"/>
    <col min="9" max="9" width="17.140625" customWidth="1"/>
    <col min="10" max="10" width="12.42578125" customWidth="1"/>
    <col min="11" max="11" width="14.85546875" customWidth="1"/>
    <col min="12" max="12" width="11.28515625" customWidth="1"/>
    <col min="13" max="13" width="10.7109375" customWidth="1"/>
    <col min="14" max="14" width="9.7109375" customWidth="1"/>
    <col min="15" max="15" width="16.28515625" bestFit="1" customWidth="1"/>
  </cols>
  <sheetData>
    <row r="1" spans="1:16" x14ac:dyDescent="0.25">
      <c r="A1" s="107" t="s">
        <v>40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spans="1:16" ht="15.75" thickBot="1" x14ac:dyDescent="0.3">
      <c r="A2" s="110" t="s">
        <v>35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2"/>
    </row>
    <row r="3" spans="1:16" s="69" customFormat="1" ht="12.75" customHeight="1" thickBot="1" x14ac:dyDescent="0.25">
      <c r="A3" s="113" t="s">
        <v>0</v>
      </c>
      <c r="B3" s="116" t="s">
        <v>1</v>
      </c>
      <c r="C3" s="117"/>
      <c r="D3" s="116" t="s">
        <v>2</v>
      </c>
      <c r="E3" s="117"/>
      <c r="F3" s="116" t="s">
        <v>28</v>
      </c>
      <c r="G3" s="123" t="s">
        <v>3</v>
      </c>
      <c r="H3" s="126" t="s">
        <v>4</v>
      </c>
      <c r="I3" s="126" t="s">
        <v>5</v>
      </c>
      <c r="J3" s="126" t="s">
        <v>31</v>
      </c>
      <c r="K3" s="126" t="s">
        <v>6</v>
      </c>
      <c r="L3" s="126" t="s">
        <v>24</v>
      </c>
      <c r="M3" s="96" t="s">
        <v>36</v>
      </c>
      <c r="N3" s="126" t="s">
        <v>32</v>
      </c>
      <c r="O3" s="68" t="s">
        <v>25</v>
      </c>
    </row>
    <row r="4" spans="1:16" s="69" customFormat="1" ht="12.75" thickBot="1" x14ac:dyDescent="0.25">
      <c r="A4" s="114"/>
      <c r="B4" s="118"/>
      <c r="C4" s="119"/>
      <c r="D4" s="120"/>
      <c r="E4" s="121"/>
      <c r="F4" s="120"/>
      <c r="G4" s="124"/>
      <c r="H4" s="127"/>
      <c r="I4" s="127"/>
      <c r="J4" s="127"/>
      <c r="K4" s="127"/>
      <c r="L4" s="127"/>
      <c r="M4" s="97" t="s">
        <v>37</v>
      </c>
      <c r="N4" s="127"/>
      <c r="O4" s="68" t="s">
        <v>26</v>
      </c>
    </row>
    <row r="5" spans="1:16" s="69" customFormat="1" ht="13.5" thickBot="1" x14ac:dyDescent="0.25">
      <c r="A5" s="115"/>
      <c r="B5" s="70" t="s">
        <v>7</v>
      </c>
      <c r="C5" s="70" t="s">
        <v>8</v>
      </c>
      <c r="D5" s="118"/>
      <c r="E5" s="119"/>
      <c r="F5" s="122"/>
      <c r="G5" s="125"/>
      <c r="H5" s="71">
        <v>20</v>
      </c>
      <c r="I5" s="72">
        <v>1</v>
      </c>
      <c r="J5" s="72">
        <v>0</v>
      </c>
      <c r="K5" s="72">
        <v>0.15</v>
      </c>
      <c r="L5" s="74">
        <v>0</v>
      </c>
      <c r="M5" s="74">
        <v>0</v>
      </c>
      <c r="N5" s="74">
        <v>0</v>
      </c>
      <c r="O5" s="78">
        <f>I5-J5-K5-L5-N5-M5</f>
        <v>0.85</v>
      </c>
      <c r="P5" s="73"/>
    </row>
    <row r="6" spans="1:16" ht="31.9" customHeight="1" x14ac:dyDescent="0.25">
      <c r="A6" s="57">
        <v>1</v>
      </c>
      <c r="B6" s="58">
        <v>46023</v>
      </c>
      <c r="C6" s="59"/>
      <c r="D6" s="130" t="s">
        <v>41</v>
      </c>
      <c r="E6" s="131"/>
      <c r="F6" s="82" t="s">
        <v>39</v>
      </c>
      <c r="G6" s="60">
        <v>120000</v>
      </c>
      <c r="H6" s="61">
        <f>I6*20/100</f>
        <v>20000</v>
      </c>
      <c r="I6" s="91">
        <f>G6/(120/100)</f>
        <v>100000</v>
      </c>
      <c r="J6" s="62">
        <f>I6*J5</f>
        <v>0</v>
      </c>
      <c r="K6" s="63">
        <f>I6*K5</f>
        <v>15000</v>
      </c>
      <c r="L6" s="75">
        <f>I6*L5</f>
        <v>0</v>
      </c>
      <c r="M6" s="75">
        <f>I6*M5</f>
        <v>0</v>
      </c>
      <c r="N6" s="75">
        <f>I6*N5</f>
        <v>0</v>
      </c>
      <c r="O6" s="20">
        <f>I6-J6-K6-L6-M6-N6</f>
        <v>85000</v>
      </c>
    </row>
    <row r="7" spans="1:16" ht="24.6" customHeight="1" x14ac:dyDescent="0.25">
      <c r="A7" s="64">
        <v>2</v>
      </c>
      <c r="B7" s="65"/>
      <c r="C7" s="66"/>
      <c r="D7" s="138"/>
      <c r="E7" s="129"/>
      <c r="F7" s="82"/>
      <c r="G7" s="60"/>
      <c r="H7" s="61"/>
      <c r="I7" s="91"/>
      <c r="J7" s="62"/>
      <c r="K7" s="63"/>
      <c r="L7" s="76"/>
      <c r="M7" s="76"/>
      <c r="N7" s="76"/>
      <c r="O7" s="20"/>
    </row>
    <row r="8" spans="1:16" ht="23.45" customHeight="1" x14ac:dyDescent="0.25">
      <c r="A8" s="64">
        <v>3</v>
      </c>
      <c r="B8" s="65"/>
      <c r="C8" s="66"/>
      <c r="D8" s="128"/>
      <c r="E8" s="129"/>
      <c r="F8" s="67"/>
      <c r="G8" s="60"/>
      <c r="H8" s="61"/>
      <c r="I8" s="91"/>
      <c r="J8" s="2"/>
      <c r="K8" s="63"/>
      <c r="L8" s="76"/>
      <c r="M8" s="76"/>
      <c r="N8" s="76"/>
      <c r="O8" s="20"/>
    </row>
    <row r="9" spans="1:16" x14ac:dyDescent="0.25">
      <c r="A9" s="25">
        <v>4</v>
      </c>
      <c r="B9" s="26"/>
      <c r="C9" s="23"/>
      <c r="D9" s="136"/>
      <c r="E9" s="137"/>
      <c r="F9" s="27"/>
      <c r="G9" s="22"/>
      <c r="H9" s="51"/>
      <c r="I9" s="92"/>
      <c r="J9" s="1"/>
      <c r="K9" s="52"/>
      <c r="L9" s="94"/>
      <c r="M9" s="94"/>
      <c r="N9" s="76"/>
      <c r="O9" s="20"/>
    </row>
    <row r="10" spans="1:16" x14ac:dyDescent="0.25">
      <c r="A10" s="25">
        <v>5</v>
      </c>
      <c r="B10" s="26"/>
      <c r="C10" s="23"/>
      <c r="D10" s="132"/>
      <c r="E10" s="133"/>
      <c r="F10" s="28"/>
      <c r="G10" s="22"/>
      <c r="H10" s="51"/>
      <c r="I10" s="92"/>
      <c r="J10" s="1"/>
      <c r="K10" s="52"/>
      <c r="L10" s="94"/>
      <c r="M10" s="94"/>
      <c r="N10" s="76"/>
      <c r="O10" s="20"/>
    </row>
    <row r="11" spans="1:16" x14ac:dyDescent="0.25">
      <c r="A11" s="25">
        <v>6</v>
      </c>
      <c r="B11" s="26"/>
      <c r="C11" s="23"/>
      <c r="D11" s="134"/>
      <c r="E11" s="135"/>
      <c r="F11" s="29"/>
      <c r="G11" s="22"/>
      <c r="H11" s="51">
        <f t="shared" ref="H11:H15" si="0">I11*18/100</f>
        <v>0</v>
      </c>
      <c r="I11" s="92">
        <f t="shared" ref="I11:I15" si="1">G11/(118/100)</f>
        <v>0</v>
      </c>
      <c r="J11" s="1">
        <f>I11*J5</f>
        <v>0</v>
      </c>
      <c r="K11" s="53">
        <f>I11*$K$5</f>
        <v>0</v>
      </c>
      <c r="L11" s="94">
        <f>I11*$L$5</f>
        <v>0</v>
      </c>
      <c r="M11" s="94">
        <f>I11*$L$5</f>
        <v>0</v>
      </c>
      <c r="N11" s="76">
        <f>I11*N5</f>
        <v>0</v>
      </c>
      <c r="O11" s="20">
        <f t="shared" ref="O11" si="2">I11-J11-K11-L11-N11</f>
        <v>0</v>
      </c>
    </row>
    <row r="12" spans="1:16" x14ac:dyDescent="0.25">
      <c r="A12" s="25">
        <v>7</v>
      </c>
      <c r="B12" s="26"/>
      <c r="C12" s="23"/>
      <c r="D12" s="134"/>
      <c r="E12" s="135"/>
      <c r="F12" s="24"/>
      <c r="G12" s="22"/>
      <c r="H12" s="51">
        <f t="shared" si="0"/>
        <v>0</v>
      </c>
      <c r="I12" s="92">
        <f t="shared" si="1"/>
        <v>0</v>
      </c>
      <c r="J12" s="1">
        <f>I12*J5</f>
        <v>0</v>
      </c>
      <c r="K12" s="53">
        <f>I12*$K$5</f>
        <v>0</v>
      </c>
      <c r="L12" s="94">
        <f>I12*$L$5</f>
        <v>0</v>
      </c>
      <c r="M12" s="94">
        <f>I12*$L$5</f>
        <v>0</v>
      </c>
      <c r="N12" s="76">
        <f>I12*N5</f>
        <v>0</v>
      </c>
      <c r="O12" s="20">
        <f>I12-J12-K12-L12-M12-N12</f>
        <v>0</v>
      </c>
    </row>
    <row r="13" spans="1:16" x14ac:dyDescent="0.25">
      <c r="A13" s="25">
        <v>8</v>
      </c>
      <c r="B13" s="26"/>
      <c r="C13" s="23"/>
      <c r="D13" s="134"/>
      <c r="E13" s="135"/>
      <c r="F13" s="24"/>
      <c r="G13" s="22"/>
      <c r="H13" s="51">
        <f t="shared" si="0"/>
        <v>0</v>
      </c>
      <c r="I13" s="92">
        <f t="shared" si="1"/>
        <v>0</v>
      </c>
      <c r="J13" s="1">
        <f>I13*J5</f>
        <v>0</v>
      </c>
      <c r="K13" s="53">
        <f>I13*$K$5</f>
        <v>0</v>
      </c>
      <c r="L13" s="94">
        <f>I13*$L$5</f>
        <v>0</v>
      </c>
      <c r="M13" s="94">
        <f>I13*$L$5</f>
        <v>0</v>
      </c>
      <c r="N13" s="76">
        <f>I13*N5</f>
        <v>0</v>
      </c>
      <c r="O13" s="20">
        <f>I13-J13-K13-L13-M13-N13</f>
        <v>0</v>
      </c>
    </row>
    <row r="14" spans="1:16" x14ac:dyDescent="0.25">
      <c r="A14" s="25">
        <v>9</v>
      </c>
      <c r="B14" s="26"/>
      <c r="C14" s="23"/>
      <c r="D14" s="134"/>
      <c r="E14" s="135"/>
      <c r="F14" s="24"/>
      <c r="G14" s="22"/>
      <c r="H14" s="51">
        <f t="shared" si="0"/>
        <v>0</v>
      </c>
      <c r="I14" s="92">
        <f t="shared" si="1"/>
        <v>0</v>
      </c>
      <c r="J14" s="1">
        <f>I14*J5</f>
        <v>0</v>
      </c>
      <c r="K14" s="53">
        <f>I14*$K$5</f>
        <v>0</v>
      </c>
      <c r="L14" s="94">
        <f>I14*$L$5</f>
        <v>0</v>
      </c>
      <c r="M14" s="94">
        <f>I14*$L$5</f>
        <v>0</v>
      </c>
      <c r="N14" s="76">
        <f>I14*N5</f>
        <v>0</v>
      </c>
      <c r="O14" s="20">
        <f>I14-J14-K14-L14-M14-N14</f>
        <v>0</v>
      </c>
    </row>
    <row r="15" spans="1:16" ht="15.75" thickBot="1" x14ac:dyDescent="0.3">
      <c r="A15" s="30">
        <v>10</v>
      </c>
      <c r="B15" s="31"/>
      <c r="C15" s="32"/>
      <c r="D15" s="145"/>
      <c r="E15" s="146"/>
      <c r="F15" s="33"/>
      <c r="G15" s="22"/>
      <c r="H15" s="51">
        <f t="shared" si="0"/>
        <v>0</v>
      </c>
      <c r="I15" s="92">
        <f t="shared" si="1"/>
        <v>0</v>
      </c>
      <c r="J15" s="1">
        <f>I15*J5</f>
        <v>0</v>
      </c>
      <c r="K15" s="54">
        <f>I15*$K$5</f>
        <v>0</v>
      </c>
      <c r="L15" s="95">
        <f>I15*$L$5</f>
        <v>0</v>
      </c>
      <c r="M15" s="95">
        <f>I15*M5</f>
        <v>0</v>
      </c>
      <c r="N15" s="77">
        <f>I15*N5</f>
        <v>0</v>
      </c>
      <c r="O15" s="20">
        <f>I15-J15-K15-L15-M15-N15</f>
        <v>0</v>
      </c>
    </row>
    <row r="16" spans="1:16" ht="15" customHeight="1" thickBot="1" x14ac:dyDescent="0.3">
      <c r="A16" s="147" t="s">
        <v>9</v>
      </c>
      <c r="B16" s="148"/>
      <c r="C16" s="148"/>
      <c r="D16" s="149"/>
      <c r="E16" s="149"/>
      <c r="F16" s="150"/>
      <c r="G16" s="18">
        <f>SUM(G6:G15)</f>
        <v>120000</v>
      </c>
      <c r="H16" s="56">
        <f>SUM(H6:H15)</f>
        <v>20000</v>
      </c>
      <c r="I16" s="93">
        <f t="shared" ref="I16" si="3">SUM(I6:I13)</f>
        <v>100000</v>
      </c>
      <c r="J16" s="56">
        <f t="shared" ref="J16:O16" si="4">SUM(J6:J15)</f>
        <v>0</v>
      </c>
      <c r="K16" s="55">
        <f t="shared" si="4"/>
        <v>15000</v>
      </c>
      <c r="L16" s="79">
        <f t="shared" si="4"/>
        <v>0</v>
      </c>
      <c r="M16" s="79">
        <f t="shared" si="4"/>
        <v>0</v>
      </c>
      <c r="N16" s="79">
        <f t="shared" si="4"/>
        <v>0</v>
      </c>
      <c r="O16" s="17">
        <f t="shared" si="4"/>
        <v>85000</v>
      </c>
      <c r="P16" s="3"/>
    </row>
    <row r="17" spans="1:15" s="15" customFormat="1" ht="15.75" thickBot="1" x14ac:dyDescent="0.3">
      <c r="A17" s="4"/>
      <c r="B17" s="151"/>
      <c r="C17" s="151"/>
      <c r="D17" s="141"/>
      <c r="E17" s="141"/>
      <c r="F17" s="98"/>
      <c r="G17" s="99"/>
      <c r="H17" s="151"/>
      <c r="I17" s="151"/>
      <c r="J17" s="141"/>
      <c r="K17" s="141"/>
      <c r="L17" s="99"/>
      <c r="M17" s="99"/>
      <c r="N17" s="99"/>
      <c r="O17" s="19"/>
    </row>
    <row r="18" spans="1:15" ht="15.75" thickBot="1" x14ac:dyDescent="0.3">
      <c r="A18" s="4"/>
      <c r="B18" s="152" t="s">
        <v>11</v>
      </c>
      <c r="C18" s="152"/>
      <c r="D18" s="152"/>
      <c r="E18" s="152"/>
      <c r="F18" s="14"/>
      <c r="G18" s="142" t="s">
        <v>30</v>
      </c>
      <c r="H18" s="143"/>
      <c r="I18" s="144"/>
      <c r="J18" s="18"/>
      <c r="K18" s="104" t="s">
        <v>10</v>
      </c>
      <c r="L18" s="105"/>
      <c r="M18" s="105"/>
      <c r="N18" s="105"/>
      <c r="O18" s="106"/>
    </row>
    <row r="19" spans="1:15" ht="23.25" thickBot="1" x14ac:dyDescent="0.3">
      <c r="A19" s="4"/>
      <c r="B19" s="153" t="s">
        <v>18</v>
      </c>
      <c r="C19" s="154"/>
      <c r="D19" s="177"/>
      <c r="E19" s="178"/>
      <c r="F19" s="40"/>
      <c r="G19" s="179" t="s">
        <v>12</v>
      </c>
      <c r="H19" s="180"/>
      <c r="I19" s="181"/>
      <c r="J19" s="41" t="s">
        <v>13</v>
      </c>
      <c r="K19" s="45" t="s">
        <v>14</v>
      </c>
      <c r="L19" s="155" t="s">
        <v>15</v>
      </c>
      <c r="M19" s="156"/>
      <c r="N19" s="39" t="s">
        <v>16</v>
      </c>
      <c r="O19" s="36" t="s">
        <v>17</v>
      </c>
    </row>
    <row r="20" spans="1:15" x14ac:dyDescent="0.25">
      <c r="A20" s="4"/>
      <c r="B20" s="194" t="s">
        <v>33</v>
      </c>
      <c r="C20" s="139"/>
      <c r="D20" s="139"/>
      <c r="E20" s="140"/>
      <c r="F20" s="13"/>
      <c r="G20" s="188" t="s">
        <v>38</v>
      </c>
      <c r="H20" s="189"/>
      <c r="I20" s="190"/>
      <c r="J20" s="42">
        <f>K16</f>
        <v>15000</v>
      </c>
      <c r="K20" s="46"/>
      <c r="L20" s="157"/>
      <c r="M20" s="158"/>
      <c r="N20" s="80">
        <f>O20/O16</f>
        <v>1</v>
      </c>
      <c r="O20" s="37">
        <v>85000</v>
      </c>
    </row>
    <row r="21" spans="1:15" x14ac:dyDescent="0.25">
      <c r="A21" s="4"/>
      <c r="B21" s="163" t="s">
        <v>34</v>
      </c>
      <c r="C21" s="164"/>
      <c r="D21" s="167"/>
      <c r="E21" s="168"/>
      <c r="F21" s="34"/>
      <c r="G21" s="185"/>
      <c r="H21" s="186"/>
      <c r="I21" s="187"/>
      <c r="J21" s="43">
        <f>D21-E21-F21-G21</f>
        <v>0</v>
      </c>
      <c r="K21" s="47"/>
      <c r="L21" s="102"/>
      <c r="M21" s="103"/>
      <c r="N21" s="80">
        <f>O21/O16</f>
        <v>0</v>
      </c>
      <c r="O21" s="37"/>
    </row>
    <row r="22" spans="1:15" x14ac:dyDescent="0.25">
      <c r="A22" s="4"/>
      <c r="B22" s="161"/>
      <c r="C22" s="162"/>
      <c r="D22" s="167"/>
      <c r="E22" s="168"/>
      <c r="F22" s="34"/>
      <c r="G22" s="185"/>
      <c r="H22" s="186"/>
      <c r="I22" s="187"/>
      <c r="J22" s="43">
        <f>D22-E22-F22-G22</f>
        <v>0</v>
      </c>
      <c r="K22" s="47"/>
      <c r="L22" s="102"/>
      <c r="M22" s="103"/>
      <c r="N22" s="80">
        <f>O22/O16</f>
        <v>0</v>
      </c>
      <c r="O22" s="49"/>
    </row>
    <row r="23" spans="1:15" ht="15.75" thickBot="1" x14ac:dyDescent="0.3">
      <c r="A23" s="4"/>
      <c r="B23" s="159"/>
      <c r="C23" s="160"/>
      <c r="D23" s="165"/>
      <c r="E23" s="166"/>
      <c r="F23" s="98"/>
      <c r="G23" s="185"/>
      <c r="H23" s="186"/>
      <c r="I23" s="187"/>
      <c r="J23" s="44">
        <f>K11</f>
        <v>0</v>
      </c>
      <c r="K23" s="47"/>
      <c r="L23" s="102"/>
      <c r="M23" s="103"/>
      <c r="N23" s="80">
        <f>O23/O16</f>
        <v>0</v>
      </c>
      <c r="O23" s="49"/>
    </row>
    <row r="24" spans="1:15" ht="14.45" customHeight="1" thickBot="1" x14ac:dyDescent="0.3">
      <c r="A24" s="4"/>
      <c r="B24" s="195" t="s">
        <v>19</v>
      </c>
      <c r="C24" s="196"/>
      <c r="D24" s="197">
        <v>46032</v>
      </c>
      <c r="E24" s="198"/>
      <c r="F24" s="15"/>
      <c r="G24" s="185"/>
      <c r="H24" s="186"/>
      <c r="I24" s="187"/>
      <c r="J24" s="44">
        <f>K13</f>
        <v>0</v>
      </c>
      <c r="K24" s="47"/>
      <c r="L24" s="102"/>
      <c r="M24" s="103"/>
      <c r="N24" s="80">
        <f>O24/O16</f>
        <v>0</v>
      </c>
      <c r="O24" s="49"/>
    </row>
    <row r="25" spans="1:15" ht="13.9" customHeight="1" thickBot="1" x14ac:dyDescent="0.3">
      <c r="A25" s="4"/>
      <c r="E25" s="5"/>
      <c r="F25" s="5"/>
      <c r="G25" s="185"/>
      <c r="H25" s="186"/>
      <c r="I25" s="187"/>
      <c r="J25" s="44">
        <f>K14</f>
        <v>0</v>
      </c>
      <c r="K25" s="47"/>
      <c r="L25" s="102"/>
      <c r="M25" s="103"/>
      <c r="N25" s="80">
        <f>O25/O16</f>
        <v>0</v>
      </c>
      <c r="O25" s="49"/>
    </row>
    <row r="26" spans="1:15" ht="13.9" customHeight="1" thickBot="1" x14ac:dyDescent="0.4">
      <c r="A26" s="4"/>
      <c r="B26" s="199" t="s">
        <v>20</v>
      </c>
      <c r="C26" s="200"/>
      <c r="D26" s="83" t="s">
        <v>27</v>
      </c>
      <c r="E26" s="98"/>
      <c r="F26" s="98"/>
      <c r="G26" s="185"/>
      <c r="H26" s="186"/>
      <c r="I26" s="187"/>
      <c r="J26" s="44">
        <f>K15</f>
        <v>0</v>
      </c>
      <c r="K26" s="47"/>
      <c r="L26" s="102"/>
      <c r="M26" s="103"/>
      <c r="N26" s="80">
        <f>O26/O16</f>
        <v>0</v>
      </c>
      <c r="O26" s="49"/>
    </row>
    <row r="27" spans="1:15" ht="14.25" customHeight="1" thickBot="1" x14ac:dyDescent="0.4">
      <c r="A27" s="4"/>
      <c r="B27" s="169" t="s">
        <v>21</v>
      </c>
      <c r="C27" s="170"/>
      <c r="D27" s="35"/>
      <c r="E27" s="21"/>
      <c r="F27" s="21"/>
      <c r="G27" s="191"/>
      <c r="H27" s="192"/>
      <c r="I27" s="193"/>
      <c r="K27" s="90"/>
      <c r="L27" s="174"/>
      <c r="M27" s="175"/>
      <c r="N27" s="80">
        <f>O27/O16</f>
        <v>0</v>
      </c>
      <c r="O27" s="50"/>
    </row>
    <row r="28" spans="1:15" ht="15.75" thickBot="1" x14ac:dyDescent="0.3">
      <c r="A28" s="6"/>
      <c r="B28" s="171"/>
      <c r="C28" s="171"/>
      <c r="D28" s="173"/>
      <c r="E28" s="173"/>
      <c r="F28" s="101"/>
      <c r="G28" s="182" t="s">
        <v>9</v>
      </c>
      <c r="H28" s="183"/>
      <c r="I28" s="184"/>
      <c r="J28" s="48">
        <f>SUM(J20:J26)</f>
        <v>15000</v>
      </c>
      <c r="K28" s="104"/>
      <c r="L28" s="105"/>
      <c r="M28" s="106"/>
      <c r="N28" s="81">
        <f>SUM(N20:N27)</f>
        <v>1</v>
      </c>
      <c r="O28" s="38">
        <f>SUM(O18:O27)</f>
        <v>85000</v>
      </c>
    </row>
    <row r="29" spans="1:15" x14ac:dyDescent="0.25">
      <c r="A29" s="7" t="s">
        <v>22</v>
      </c>
      <c r="B29" s="5"/>
      <c r="C29" s="5"/>
      <c r="D29" s="8"/>
      <c r="E29" s="21"/>
      <c r="F29" s="21"/>
      <c r="G29" s="99"/>
      <c r="H29" s="99"/>
      <c r="I29" s="99"/>
      <c r="J29" s="9"/>
      <c r="K29" s="21"/>
      <c r="L29" s="100"/>
      <c r="M29" s="100"/>
      <c r="N29" s="9"/>
      <c r="O29" s="10"/>
    </row>
    <row r="30" spans="1:15" ht="15.75" thickBot="1" x14ac:dyDescent="0.3">
      <c r="A30" s="11" t="s">
        <v>23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71"/>
      <c r="O30" s="172"/>
    </row>
    <row r="31" spans="1:15" x14ac:dyDescent="0.25">
      <c r="A31" s="176" t="s">
        <v>42</v>
      </c>
      <c r="B31" s="176"/>
      <c r="C31" s="176"/>
      <c r="D31" s="176"/>
      <c r="E31" s="176"/>
      <c r="F31" s="176"/>
      <c r="G31" s="176"/>
      <c r="H31" s="176"/>
      <c r="O31" s="16" t="s">
        <v>29</v>
      </c>
    </row>
  </sheetData>
  <mergeCells count="69">
    <mergeCell ref="A31:H31"/>
    <mergeCell ref="D19:E19"/>
    <mergeCell ref="G19:I19"/>
    <mergeCell ref="G28:I28"/>
    <mergeCell ref="G26:I26"/>
    <mergeCell ref="G25:I25"/>
    <mergeCell ref="G24:I24"/>
    <mergeCell ref="G23:I23"/>
    <mergeCell ref="G22:I22"/>
    <mergeCell ref="G21:I21"/>
    <mergeCell ref="G20:I20"/>
    <mergeCell ref="G27:I27"/>
    <mergeCell ref="B20:C20"/>
    <mergeCell ref="B24:C24"/>
    <mergeCell ref="D24:E24"/>
    <mergeCell ref="B26:C26"/>
    <mergeCell ref="B27:C27"/>
    <mergeCell ref="N30:O30"/>
    <mergeCell ref="B28:C28"/>
    <mergeCell ref="D28:E28"/>
    <mergeCell ref="L27:M27"/>
    <mergeCell ref="B23:C23"/>
    <mergeCell ref="B22:C22"/>
    <mergeCell ref="B21:C21"/>
    <mergeCell ref="D23:E23"/>
    <mergeCell ref="D22:E22"/>
    <mergeCell ref="D21:E21"/>
    <mergeCell ref="D20:E20"/>
    <mergeCell ref="D12:E12"/>
    <mergeCell ref="D13:E13"/>
    <mergeCell ref="J17:K17"/>
    <mergeCell ref="G18:I18"/>
    <mergeCell ref="D14:E14"/>
    <mergeCell ref="D15:E15"/>
    <mergeCell ref="K18:O18"/>
    <mergeCell ref="A16:F16"/>
    <mergeCell ref="B17:C17"/>
    <mergeCell ref="D17:E17"/>
    <mergeCell ref="H17:I17"/>
    <mergeCell ref="B18:E18"/>
    <mergeCell ref="B19:C19"/>
    <mergeCell ref="L19:M19"/>
    <mergeCell ref="L20:M20"/>
    <mergeCell ref="D8:E8"/>
    <mergeCell ref="D6:E6"/>
    <mergeCell ref="D10:E10"/>
    <mergeCell ref="D11:E11"/>
    <mergeCell ref="D9:E9"/>
    <mergeCell ref="D7:E7"/>
    <mergeCell ref="A1:O1"/>
    <mergeCell ref="A2:O2"/>
    <mergeCell ref="A3:A5"/>
    <mergeCell ref="B3:C4"/>
    <mergeCell ref="D3:E5"/>
    <mergeCell ref="F3:F5"/>
    <mergeCell ref="G3:G5"/>
    <mergeCell ref="H3:H4"/>
    <mergeCell ref="I3:I4"/>
    <mergeCell ref="J3:J4"/>
    <mergeCell ref="K3:K4"/>
    <mergeCell ref="L3:L4"/>
    <mergeCell ref="N3:N4"/>
    <mergeCell ref="L21:M21"/>
    <mergeCell ref="K28:M28"/>
    <mergeCell ref="L26:M26"/>
    <mergeCell ref="L25:M25"/>
    <mergeCell ref="L24:M24"/>
    <mergeCell ref="L23:M23"/>
    <mergeCell ref="L22:M22"/>
  </mergeCells>
  <pageMargins left="0.25" right="0.25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topLeftCell="A13" zoomScaleNormal="100" workbookViewId="0">
      <selection sqref="A1:O31"/>
    </sheetView>
  </sheetViews>
  <sheetFormatPr defaultRowHeight="15" x14ac:dyDescent="0.25"/>
  <cols>
    <col min="1" max="1" width="4.28515625" customWidth="1"/>
    <col min="2" max="2" width="8.7109375" customWidth="1"/>
    <col min="3" max="3" width="4.5703125" customWidth="1"/>
    <col min="4" max="4" width="10.42578125" customWidth="1"/>
    <col min="5" max="5" width="15.42578125" customWidth="1"/>
    <col min="6" max="6" width="12.5703125" customWidth="1"/>
    <col min="7" max="7" width="19.5703125" bestFit="1" customWidth="1"/>
    <col min="8" max="8" width="12.7109375" customWidth="1"/>
    <col min="9" max="9" width="13.28515625" bestFit="1" customWidth="1"/>
    <col min="10" max="10" width="12.42578125" customWidth="1"/>
    <col min="11" max="11" width="17.42578125" bestFit="1" customWidth="1"/>
    <col min="12" max="12" width="11.28515625" customWidth="1"/>
    <col min="13" max="13" width="10.7109375" customWidth="1"/>
    <col min="14" max="14" width="9.7109375" customWidth="1"/>
    <col min="15" max="15" width="16.28515625" bestFit="1" customWidth="1"/>
  </cols>
  <sheetData>
    <row r="1" spans="1:16" x14ac:dyDescent="0.25">
      <c r="A1" s="107" t="s">
        <v>40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9"/>
    </row>
    <row r="2" spans="1:16" ht="15.75" thickBot="1" x14ac:dyDescent="0.3">
      <c r="A2" s="110" t="s">
        <v>35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2"/>
    </row>
    <row r="3" spans="1:16" s="69" customFormat="1" ht="12.75" thickBot="1" x14ac:dyDescent="0.25">
      <c r="A3" s="113" t="s">
        <v>0</v>
      </c>
      <c r="B3" s="116" t="s">
        <v>1</v>
      </c>
      <c r="C3" s="117"/>
      <c r="D3" s="116" t="s">
        <v>2</v>
      </c>
      <c r="E3" s="117"/>
      <c r="F3" s="116" t="s">
        <v>28</v>
      </c>
      <c r="G3" s="123" t="s">
        <v>3</v>
      </c>
      <c r="H3" s="126" t="s">
        <v>4</v>
      </c>
      <c r="I3" s="126" t="s">
        <v>5</v>
      </c>
      <c r="J3" s="126" t="s">
        <v>31</v>
      </c>
      <c r="K3" s="126" t="s">
        <v>6</v>
      </c>
      <c r="L3" s="126" t="s">
        <v>24</v>
      </c>
      <c r="M3" s="84" t="s">
        <v>36</v>
      </c>
      <c r="N3" s="126" t="s">
        <v>32</v>
      </c>
      <c r="O3" s="68" t="s">
        <v>25</v>
      </c>
    </row>
    <row r="4" spans="1:16" s="69" customFormat="1" ht="12.75" thickBot="1" x14ac:dyDescent="0.25">
      <c r="A4" s="114"/>
      <c r="B4" s="118"/>
      <c r="C4" s="119"/>
      <c r="D4" s="120"/>
      <c r="E4" s="121"/>
      <c r="F4" s="120"/>
      <c r="G4" s="124"/>
      <c r="H4" s="127"/>
      <c r="I4" s="127"/>
      <c r="J4" s="127"/>
      <c r="K4" s="127"/>
      <c r="L4" s="127"/>
      <c r="M4" s="85" t="s">
        <v>37</v>
      </c>
      <c r="N4" s="127"/>
      <c r="O4" s="68" t="s">
        <v>26</v>
      </c>
    </row>
    <row r="5" spans="1:16" s="69" customFormat="1" ht="13.5" thickBot="1" x14ac:dyDescent="0.25">
      <c r="A5" s="115"/>
      <c r="B5" s="70" t="s">
        <v>7</v>
      </c>
      <c r="C5" s="70" t="s">
        <v>8</v>
      </c>
      <c r="D5" s="118"/>
      <c r="E5" s="119"/>
      <c r="F5" s="122"/>
      <c r="G5" s="125"/>
      <c r="H5" s="71">
        <v>20</v>
      </c>
      <c r="I5" s="72">
        <v>1</v>
      </c>
      <c r="J5" s="72">
        <v>0</v>
      </c>
      <c r="K5" s="72">
        <v>0.15</v>
      </c>
      <c r="L5" s="74">
        <v>0</v>
      </c>
      <c r="M5" s="74">
        <v>0</v>
      </c>
      <c r="N5" s="74">
        <v>0</v>
      </c>
      <c r="O5" s="78">
        <f>I5-J5-K5-L5-N5-M5</f>
        <v>0.85</v>
      </c>
      <c r="P5" s="73"/>
    </row>
    <row r="6" spans="1:16" ht="31.9" customHeight="1" x14ac:dyDescent="0.25">
      <c r="A6" s="57">
        <v>1</v>
      </c>
      <c r="B6" s="58">
        <v>45292</v>
      </c>
      <c r="C6" s="59"/>
      <c r="D6" s="130" t="s">
        <v>41</v>
      </c>
      <c r="E6" s="131"/>
      <c r="F6" s="82" t="s">
        <v>39</v>
      </c>
      <c r="G6" s="60">
        <v>120000</v>
      </c>
      <c r="H6" s="61">
        <f>I6*20/100</f>
        <v>20000</v>
      </c>
      <c r="I6" s="91">
        <f>G6/(120/100)</f>
        <v>100000</v>
      </c>
      <c r="J6" s="62">
        <f>I6*J5</f>
        <v>0</v>
      </c>
      <c r="K6" s="63">
        <f>I6*K5</f>
        <v>15000</v>
      </c>
      <c r="L6" s="75">
        <f>I6*L5</f>
        <v>0</v>
      </c>
      <c r="M6" s="75">
        <f>I6*M5</f>
        <v>0</v>
      </c>
      <c r="N6" s="75">
        <f>I6*N5</f>
        <v>0</v>
      </c>
      <c r="O6" s="20">
        <f>I6-J6-K6-L6-M6-N6</f>
        <v>85000</v>
      </c>
    </row>
    <row r="7" spans="1:16" ht="24.6" customHeight="1" x14ac:dyDescent="0.25">
      <c r="A7" s="64">
        <v>2</v>
      </c>
      <c r="B7" s="65"/>
      <c r="C7" s="66"/>
      <c r="D7" s="138"/>
      <c r="E7" s="129"/>
      <c r="F7" s="82"/>
      <c r="G7" s="60"/>
      <c r="H7" s="61"/>
      <c r="I7" s="91"/>
      <c r="J7" s="62"/>
      <c r="K7" s="63"/>
      <c r="L7" s="76"/>
      <c r="M7" s="76"/>
      <c r="N7" s="76"/>
      <c r="O7" s="20"/>
    </row>
    <row r="8" spans="1:16" ht="23.45" customHeight="1" x14ac:dyDescent="0.25">
      <c r="A8" s="64">
        <v>3</v>
      </c>
      <c r="B8" s="65"/>
      <c r="C8" s="66"/>
      <c r="D8" s="128"/>
      <c r="E8" s="129"/>
      <c r="F8" s="67"/>
      <c r="G8" s="60"/>
      <c r="H8" s="61"/>
      <c r="I8" s="91"/>
      <c r="J8" s="2"/>
      <c r="K8" s="63"/>
      <c r="L8" s="76"/>
      <c r="M8" s="76"/>
      <c r="N8" s="76"/>
      <c r="O8" s="20"/>
    </row>
    <row r="9" spans="1:16" x14ac:dyDescent="0.25">
      <c r="A9" s="25">
        <v>4</v>
      </c>
      <c r="B9" s="26"/>
      <c r="C9" s="23"/>
      <c r="D9" s="136"/>
      <c r="E9" s="137"/>
      <c r="F9" s="27"/>
      <c r="G9" s="22"/>
      <c r="H9" s="51"/>
      <c r="I9" s="92"/>
      <c r="J9" s="1"/>
      <c r="K9" s="52"/>
      <c r="L9" s="94"/>
      <c r="M9" s="94"/>
      <c r="N9" s="76"/>
      <c r="O9" s="20"/>
    </row>
    <row r="10" spans="1:16" x14ac:dyDescent="0.25">
      <c r="A10" s="25">
        <v>5</v>
      </c>
      <c r="B10" s="26"/>
      <c r="C10" s="23"/>
      <c r="D10" s="132"/>
      <c r="E10" s="133"/>
      <c r="F10" s="28"/>
      <c r="G10" s="22"/>
      <c r="H10" s="51"/>
      <c r="I10" s="92"/>
      <c r="J10" s="1"/>
      <c r="K10" s="52"/>
      <c r="L10" s="94"/>
      <c r="M10" s="94"/>
      <c r="N10" s="76"/>
      <c r="O10" s="20"/>
    </row>
    <row r="11" spans="1:16" x14ac:dyDescent="0.25">
      <c r="A11" s="25">
        <v>6</v>
      </c>
      <c r="B11" s="26"/>
      <c r="C11" s="23"/>
      <c r="D11" s="134"/>
      <c r="E11" s="135"/>
      <c r="F11" s="29"/>
      <c r="G11" s="22"/>
      <c r="H11" s="51">
        <f t="shared" ref="H11:H15" si="0">I11*18/100</f>
        <v>0</v>
      </c>
      <c r="I11" s="92">
        <f t="shared" ref="I11:I15" si="1">G11/(118/100)</f>
        <v>0</v>
      </c>
      <c r="J11" s="1">
        <f>I11*J5</f>
        <v>0</v>
      </c>
      <c r="K11" s="53">
        <f>I11*$K$5</f>
        <v>0</v>
      </c>
      <c r="L11" s="94">
        <f>I11*$L$5</f>
        <v>0</v>
      </c>
      <c r="M11" s="94">
        <f>I11*$L$5</f>
        <v>0</v>
      </c>
      <c r="N11" s="76">
        <f>I11*N5</f>
        <v>0</v>
      </c>
      <c r="O11" s="20">
        <f t="shared" ref="O11" si="2">I11-J11-K11-L11-N11</f>
        <v>0</v>
      </c>
    </row>
    <row r="12" spans="1:16" x14ac:dyDescent="0.25">
      <c r="A12" s="25">
        <v>7</v>
      </c>
      <c r="B12" s="26"/>
      <c r="C12" s="23"/>
      <c r="D12" s="134"/>
      <c r="E12" s="135"/>
      <c r="F12" s="24"/>
      <c r="G12" s="22"/>
      <c r="H12" s="51">
        <f t="shared" si="0"/>
        <v>0</v>
      </c>
      <c r="I12" s="92">
        <f t="shared" si="1"/>
        <v>0</v>
      </c>
      <c r="J12" s="1">
        <f>I12*J5</f>
        <v>0</v>
      </c>
      <c r="K12" s="53">
        <f>I12*$K$5</f>
        <v>0</v>
      </c>
      <c r="L12" s="94">
        <f>I12*$L$5</f>
        <v>0</v>
      </c>
      <c r="M12" s="94">
        <f>I12*$L$5</f>
        <v>0</v>
      </c>
      <c r="N12" s="76">
        <f>I12*N5</f>
        <v>0</v>
      </c>
      <c r="O12" s="20">
        <f>I12-J12-K12-L12-M12-N12</f>
        <v>0</v>
      </c>
    </row>
    <row r="13" spans="1:16" x14ac:dyDescent="0.25">
      <c r="A13" s="25">
        <v>8</v>
      </c>
      <c r="B13" s="26"/>
      <c r="C13" s="23"/>
      <c r="D13" s="134"/>
      <c r="E13" s="135"/>
      <c r="F13" s="24"/>
      <c r="G13" s="22"/>
      <c r="H13" s="51">
        <f t="shared" si="0"/>
        <v>0</v>
      </c>
      <c r="I13" s="92">
        <f t="shared" si="1"/>
        <v>0</v>
      </c>
      <c r="J13" s="1">
        <f>I13*J5</f>
        <v>0</v>
      </c>
      <c r="K13" s="53">
        <f>I13*$K$5</f>
        <v>0</v>
      </c>
      <c r="L13" s="94">
        <f>I13*$L$5</f>
        <v>0</v>
      </c>
      <c r="M13" s="94">
        <f>I13*$L$5</f>
        <v>0</v>
      </c>
      <c r="N13" s="76">
        <f>I13*N5</f>
        <v>0</v>
      </c>
      <c r="O13" s="20">
        <f>I13-J13-K13-L13-M13-N13</f>
        <v>0</v>
      </c>
    </row>
    <row r="14" spans="1:16" x14ac:dyDescent="0.25">
      <c r="A14" s="25">
        <v>9</v>
      </c>
      <c r="B14" s="26"/>
      <c r="C14" s="23"/>
      <c r="D14" s="134"/>
      <c r="E14" s="135"/>
      <c r="F14" s="24"/>
      <c r="G14" s="22"/>
      <c r="H14" s="51">
        <f t="shared" si="0"/>
        <v>0</v>
      </c>
      <c r="I14" s="92">
        <f t="shared" si="1"/>
        <v>0</v>
      </c>
      <c r="J14" s="1">
        <f>I14*J5</f>
        <v>0</v>
      </c>
      <c r="K14" s="53">
        <f>I14*$K$5</f>
        <v>0</v>
      </c>
      <c r="L14" s="94">
        <f>I14*$L$5</f>
        <v>0</v>
      </c>
      <c r="M14" s="94">
        <f>I14*$L$5</f>
        <v>0</v>
      </c>
      <c r="N14" s="76">
        <f>I14*N5</f>
        <v>0</v>
      </c>
      <c r="O14" s="20">
        <f>I14-J14-K14-L14-M14-N14</f>
        <v>0</v>
      </c>
    </row>
    <row r="15" spans="1:16" ht="15.75" thickBot="1" x14ac:dyDescent="0.3">
      <c r="A15" s="30">
        <v>10</v>
      </c>
      <c r="B15" s="31"/>
      <c r="C15" s="32"/>
      <c r="D15" s="145"/>
      <c r="E15" s="146"/>
      <c r="F15" s="33"/>
      <c r="G15" s="22"/>
      <c r="H15" s="51">
        <f t="shared" si="0"/>
        <v>0</v>
      </c>
      <c r="I15" s="92">
        <f t="shared" si="1"/>
        <v>0</v>
      </c>
      <c r="J15" s="1">
        <f>I15*J5</f>
        <v>0</v>
      </c>
      <c r="K15" s="54">
        <f>I15*$K$5</f>
        <v>0</v>
      </c>
      <c r="L15" s="95">
        <f>I15*$L$5</f>
        <v>0</v>
      </c>
      <c r="M15" s="95">
        <f>I15*M5</f>
        <v>0</v>
      </c>
      <c r="N15" s="77">
        <f>I15*N5</f>
        <v>0</v>
      </c>
      <c r="O15" s="20">
        <f>I15-J15-K15-L15-M15-N15</f>
        <v>0</v>
      </c>
    </row>
    <row r="16" spans="1:16" ht="15" customHeight="1" thickBot="1" x14ac:dyDescent="0.3">
      <c r="A16" s="147" t="s">
        <v>9</v>
      </c>
      <c r="B16" s="148"/>
      <c r="C16" s="148"/>
      <c r="D16" s="149"/>
      <c r="E16" s="149"/>
      <c r="F16" s="150"/>
      <c r="G16" s="18">
        <f>SUM(G6:G15)</f>
        <v>120000</v>
      </c>
      <c r="H16" s="56">
        <f>SUM(H6:H15)</f>
        <v>20000</v>
      </c>
      <c r="I16" s="93">
        <f t="shared" ref="I16" si="3">SUM(I6:I13)</f>
        <v>100000</v>
      </c>
      <c r="J16" s="56">
        <f t="shared" ref="J16:O16" si="4">SUM(J6:J15)</f>
        <v>0</v>
      </c>
      <c r="K16" s="55">
        <f t="shared" si="4"/>
        <v>15000</v>
      </c>
      <c r="L16" s="79">
        <f t="shared" si="4"/>
        <v>0</v>
      </c>
      <c r="M16" s="79">
        <f t="shared" si="4"/>
        <v>0</v>
      </c>
      <c r="N16" s="79">
        <f t="shared" si="4"/>
        <v>0</v>
      </c>
      <c r="O16" s="17">
        <f t="shared" si="4"/>
        <v>85000</v>
      </c>
      <c r="P16" s="3"/>
    </row>
    <row r="17" spans="1:15" s="15" customFormat="1" ht="15.75" thickBot="1" x14ac:dyDescent="0.3">
      <c r="A17" s="4"/>
      <c r="B17" s="151"/>
      <c r="C17" s="151"/>
      <c r="D17" s="141"/>
      <c r="E17" s="141"/>
      <c r="F17" s="86"/>
      <c r="G17" s="87"/>
      <c r="H17" s="151"/>
      <c r="I17" s="151"/>
      <c r="J17" s="141"/>
      <c r="K17" s="141"/>
      <c r="L17" s="87"/>
      <c r="M17" s="87"/>
      <c r="N17" s="87"/>
      <c r="O17" s="19"/>
    </row>
    <row r="18" spans="1:15" ht="15.75" thickBot="1" x14ac:dyDescent="0.3">
      <c r="A18" s="4"/>
      <c r="B18" s="152" t="s">
        <v>11</v>
      </c>
      <c r="C18" s="152"/>
      <c r="D18" s="152"/>
      <c r="E18" s="152"/>
      <c r="F18" s="14"/>
      <c r="G18" s="142" t="s">
        <v>30</v>
      </c>
      <c r="H18" s="143"/>
      <c r="I18" s="144"/>
      <c r="J18" s="18"/>
      <c r="K18" s="104" t="s">
        <v>10</v>
      </c>
      <c r="L18" s="105"/>
      <c r="M18" s="105"/>
      <c r="N18" s="105"/>
      <c r="O18" s="106"/>
    </row>
    <row r="19" spans="1:15" ht="23.25" thickBot="1" x14ac:dyDescent="0.3">
      <c r="A19" s="4"/>
      <c r="B19" s="153" t="s">
        <v>18</v>
      </c>
      <c r="C19" s="154"/>
      <c r="D19" s="177"/>
      <c r="E19" s="178"/>
      <c r="F19" s="40"/>
      <c r="G19" s="179" t="s">
        <v>12</v>
      </c>
      <c r="H19" s="180"/>
      <c r="I19" s="181"/>
      <c r="J19" s="41" t="s">
        <v>13</v>
      </c>
      <c r="K19" s="45" t="s">
        <v>14</v>
      </c>
      <c r="L19" s="155" t="s">
        <v>15</v>
      </c>
      <c r="M19" s="156"/>
      <c r="N19" s="39" t="s">
        <v>16</v>
      </c>
      <c r="O19" s="36" t="s">
        <v>17</v>
      </c>
    </row>
    <row r="20" spans="1:15" x14ac:dyDescent="0.25">
      <c r="A20" s="4"/>
      <c r="B20" s="194" t="s">
        <v>33</v>
      </c>
      <c r="C20" s="139"/>
      <c r="D20" s="139"/>
      <c r="E20" s="140"/>
      <c r="F20" s="13"/>
      <c r="G20" s="188" t="s">
        <v>38</v>
      </c>
      <c r="H20" s="189"/>
      <c r="I20" s="190"/>
      <c r="J20" s="42">
        <f>K16</f>
        <v>15000</v>
      </c>
      <c r="K20" s="46"/>
      <c r="L20" s="157"/>
      <c r="M20" s="158"/>
      <c r="N20" s="80">
        <f>O20/O16</f>
        <v>1</v>
      </c>
      <c r="O20" s="37">
        <v>85000</v>
      </c>
    </row>
    <row r="21" spans="1:15" x14ac:dyDescent="0.25">
      <c r="A21" s="4"/>
      <c r="B21" s="163" t="s">
        <v>34</v>
      </c>
      <c r="C21" s="164"/>
      <c r="D21" s="167"/>
      <c r="E21" s="168"/>
      <c r="F21" s="34"/>
      <c r="G21" s="185"/>
      <c r="H21" s="186"/>
      <c r="I21" s="187"/>
      <c r="J21" s="43">
        <f>D21-E21-F21-G21</f>
        <v>0</v>
      </c>
      <c r="K21" s="47"/>
      <c r="L21" s="102"/>
      <c r="M21" s="103"/>
      <c r="N21" s="80">
        <f>O21/O16</f>
        <v>0</v>
      </c>
      <c r="O21" s="37"/>
    </row>
    <row r="22" spans="1:15" x14ac:dyDescent="0.25">
      <c r="A22" s="4"/>
      <c r="B22" s="161"/>
      <c r="C22" s="162"/>
      <c r="D22" s="167"/>
      <c r="E22" s="168"/>
      <c r="F22" s="34"/>
      <c r="G22" s="185"/>
      <c r="H22" s="186"/>
      <c r="I22" s="187"/>
      <c r="J22" s="43">
        <f>D22-E22-F22-G22</f>
        <v>0</v>
      </c>
      <c r="K22" s="47"/>
      <c r="L22" s="102"/>
      <c r="M22" s="103"/>
      <c r="N22" s="80">
        <f>O22/O16</f>
        <v>0</v>
      </c>
      <c r="O22" s="49"/>
    </row>
    <row r="23" spans="1:15" ht="15.75" thickBot="1" x14ac:dyDescent="0.3">
      <c r="A23" s="4"/>
      <c r="B23" s="159"/>
      <c r="C23" s="160"/>
      <c r="D23" s="165"/>
      <c r="E23" s="166"/>
      <c r="F23" s="86"/>
      <c r="G23" s="185"/>
      <c r="H23" s="186"/>
      <c r="I23" s="187"/>
      <c r="J23" s="44">
        <f>K11</f>
        <v>0</v>
      </c>
      <c r="K23" s="47"/>
      <c r="L23" s="102"/>
      <c r="M23" s="103"/>
      <c r="N23" s="80">
        <f>O23/O16</f>
        <v>0</v>
      </c>
      <c r="O23" s="49"/>
    </row>
    <row r="24" spans="1:15" ht="14.45" customHeight="1" thickBot="1" x14ac:dyDescent="0.3">
      <c r="A24" s="4"/>
      <c r="B24" s="195" t="s">
        <v>19</v>
      </c>
      <c r="C24" s="196"/>
      <c r="D24" s="197">
        <v>45566</v>
      </c>
      <c r="E24" s="198"/>
      <c r="F24" s="15"/>
      <c r="G24" s="185"/>
      <c r="H24" s="186"/>
      <c r="I24" s="187"/>
      <c r="J24" s="44">
        <f>K13</f>
        <v>0</v>
      </c>
      <c r="K24" s="47"/>
      <c r="L24" s="102"/>
      <c r="M24" s="103"/>
      <c r="N24" s="80">
        <f>O24/O16</f>
        <v>0</v>
      </c>
      <c r="O24" s="49"/>
    </row>
    <row r="25" spans="1:15" ht="13.9" customHeight="1" thickBot="1" x14ac:dyDescent="0.3">
      <c r="A25" s="4"/>
      <c r="E25" s="5"/>
      <c r="F25" s="5"/>
      <c r="G25" s="185"/>
      <c r="H25" s="186"/>
      <c r="I25" s="187"/>
      <c r="J25" s="44">
        <f>K14</f>
        <v>0</v>
      </c>
      <c r="K25" s="47"/>
      <c r="L25" s="102"/>
      <c r="M25" s="103"/>
      <c r="N25" s="80">
        <f>O25/O16</f>
        <v>0</v>
      </c>
      <c r="O25" s="49"/>
    </row>
    <row r="26" spans="1:15" ht="13.9" customHeight="1" thickBot="1" x14ac:dyDescent="0.4">
      <c r="A26" s="4"/>
      <c r="B26" s="199" t="s">
        <v>20</v>
      </c>
      <c r="C26" s="200"/>
      <c r="D26" s="83"/>
      <c r="E26" s="86"/>
      <c r="F26" s="86"/>
      <c r="G26" s="185"/>
      <c r="H26" s="186"/>
      <c r="I26" s="187"/>
      <c r="J26" s="44">
        <f>K15</f>
        <v>0</v>
      </c>
      <c r="K26" s="47"/>
      <c r="L26" s="102"/>
      <c r="M26" s="103"/>
      <c r="N26" s="80">
        <f>O26/O16</f>
        <v>0</v>
      </c>
      <c r="O26" s="49"/>
    </row>
    <row r="27" spans="1:15" ht="14.25" customHeight="1" thickBot="1" x14ac:dyDescent="0.4">
      <c r="A27" s="4"/>
      <c r="B27" s="169" t="s">
        <v>21</v>
      </c>
      <c r="C27" s="170"/>
      <c r="D27" s="35" t="s">
        <v>27</v>
      </c>
      <c r="E27" s="21"/>
      <c r="F27" s="21"/>
      <c r="G27" s="191"/>
      <c r="H27" s="192"/>
      <c r="I27" s="193"/>
      <c r="K27" s="90"/>
      <c r="L27" s="174"/>
      <c r="M27" s="175"/>
      <c r="N27" s="80">
        <f>O27/O16</f>
        <v>0</v>
      </c>
      <c r="O27" s="50"/>
    </row>
    <row r="28" spans="1:15" ht="15.75" thickBot="1" x14ac:dyDescent="0.3">
      <c r="A28" s="6"/>
      <c r="B28" s="171"/>
      <c r="C28" s="171"/>
      <c r="D28" s="173"/>
      <c r="E28" s="173"/>
      <c r="F28" s="89"/>
      <c r="G28" s="182" t="s">
        <v>9</v>
      </c>
      <c r="H28" s="183"/>
      <c r="I28" s="184"/>
      <c r="J28" s="48">
        <f>SUM(J20:J26)</f>
        <v>15000</v>
      </c>
      <c r="K28" s="104"/>
      <c r="L28" s="105"/>
      <c r="M28" s="106"/>
      <c r="N28" s="81">
        <f>SUM(N20:N27)</f>
        <v>1</v>
      </c>
      <c r="O28" s="38">
        <f>SUM(O18:O27)</f>
        <v>85000</v>
      </c>
    </row>
    <row r="29" spans="1:15" x14ac:dyDescent="0.25">
      <c r="A29" s="7" t="s">
        <v>22</v>
      </c>
      <c r="B29" s="5"/>
      <c r="C29" s="5"/>
      <c r="D29" s="8"/>
      <c r="E29" s="21"/>
      <c r="F29" s="21"/>
      <c r="G29" s="87"/>
      <c r="H29" s="87"/>
      <c r="I29" s="87"/>
      <c r="J29" s="9"/>
      <c r="K29" s="21"/>
      <c r="L29" s="88"/>
      <c r="M29" s="88"/>
      <c r="N29" s="9"/>
      <c r="O29" s="10"/>
    </row>
    <row r="30" spans="1:15" ht="15.75" thickBot="1" x14ac:dyDescent="0.3">
      <c r="A30" s="11" t="s">
        <v>23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71"/>
      <c r="O30" s="172"/>
    </row>
    <row r="31" spans="1:15" x14ac:dyDescent="0.25">
      <c r="A31" s="176" t="s">
        <v>42</v>
      </c>
      <c r="B31" s="176"/>
      <c r="C31" s="176"/>
      <c r="D31" s="176"/>
      <c r="E31" s="176"/>
      <c r="F31" s="176"/>
      <c r="G31" s="176"/>
      <c r="H31" s="176"/>
      <c r="O31" s="16" t="s">
        <v>29</v>
      </c>
    </row>
  </sheetData>
  <mergeCells count="69">
    <mergeCell ref="B28:C28"/>
    <mergeCell ref="D28:E28"/>
    <mergeCell ref="G28:I28"/>
    <mergeCell ref="G24:I24"/>
    <mergeCell ref="G25:I25"/>
    <mergeCell ref="B26:C26"/>
    <mergeCell ref="G26:I26"/>
    <mergeCell ref="B27:C27"/>
    <mergeCell ref="G27:I27"/>
    <mergeCell ref="B23:C23"/>
    <mergeCell ref="B22:C22"/>
    <mergeCell ref="B21:C21"/>
    <mergeCell ref="B24:C24"/>
    <mergeCell ref="D24:E24"/>
    <mergeCell ref="G21:I21"/>
    <mergeCell ref="G22:I22"/>
    <mergeCell ref="G23:I23"/>
    <mergeCell ref="D23:E23"/>
    <mergeCell ref="D22:E22"/>
    <mergeCell ref="D21:E21"/>
    <mergeCell ref="G18:I18"/>
    <mergeCell ref="B19:C19"/>
    <mergeCell ref="D19:E19"/>
    <mergeCell ref="G19:I19"/>
    <mergeCell ref="B20:C20"/>
    <mergeCell ref="G20:I20"/>
    <mergeCell ref="D20:E20"/>
    <mergeCell ref="A31:H31"/>
    <mergeCell ref="D8:E8"/>
    <mergeCell ref="A3:A5"/>
    <mergeCell ref="B3:C4"/>
    <mergeCell ref="D3:E5"/>
    <mergeCell ref="F3:F5"/>
    <mergeCell ref="G3:G5"/>
    <mergeCell ref="H3:H4"/>
    <mergeCell ref="D6:E6"/>
    <mergeCell ref="D7:E7"/>
    <mergeCell ref="D9:E9"/>
    <mergeCell ref="D10:E10"/>
    <mergeCell ref="D11:E11"/>
    <mergeCell ref="D12:E12"/>
    <mergeCell ref="D13:E13"/>
    <mergeCell ref="D14:E14"/>
    <mergeCell ref="A1:O1"/>
    <mergeCell ref="A2:O2"/>
    <mergeCell ref="N3:N4"/>
    <mergeCell ref="K18:O18"/>
    <mergeCell ref="L19:M19"/>
    <mergeCell ref="I3:I4"/>
    <mergeCell ref="J3:J4"/>
    <mergeCell ref="K3:K4"/>
    <mergeCell ref="L3:L4"/>
    <mergeCell ref="J17:K17"/>
    <mergeCell ref="D15:E15"/>
    <mergeCell ref="A16:F16"/>
    <mergeCell ref="B17:C17"/>
    <mergeCell ref="D17:E17"/>
    <mergeCell ref="H17:I17"/>
    <mergeCell ref="B18:E18"/>
    <mergeCell ref="L20:M20"/>
    <mergeCell ref="L21:M21"/>
    <mergeCell ref="L22:M22"/>
    <mergeCell ref="L23:M23"/>
    <mergeCell ref="L24:M24"/>
    <mergeCell ref="L25:M25"/>
    <mergeCell ref="L26:M26"/>
    <mergeCell ref="L27:M27"/>
    <mergeCell ref="K28:M28"/>
    <mergeCell ref="N30:O30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MESAİ DIŞI</vt:lpstr>
      <vt:lpstr>MESAİ İÇİ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</dc:creator>
  <cp:lastModifiedBy>Administrator</cp:lastModifiedBy>
  <cp:lastPrinted>2022-09-01T06:26:14Z</cp:lastPrinted>
  <dcterms:created xsi:type="dcterms:W3CDTF">2011-04-30T19:49:51Z</dcterms:created>
  <dcterms:modified xsi:type="dcterms:W3CDTF">2026-02-20T08:31:39Z</dcterms:modified>
</cp:coreProperties>
</file>